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ESCRITORIO\CUENTA PUBLICA DIF\2022 CUENTA PUBLICA\2DO TRIMESTRE\"/>
    </mc:Choice>
  </mc:AlternateContent>
  <xr:revisionPtr revIDLastSave="0" documentId="8_{A8E6030B-F26D-4B76-8057-5B2F96FB856A}" xr6:coauthVersionLast="45" xr6:coauthVersionMax="45" xr10:uidLastSave="{00000000-0000-0000-0000-000000000000}"/>
  <bookViews>
    <workbookView xWindow="-120" yWindow="-120" windowWidth="29040" windowHeight="1584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6" l="1"/>
  <c r="C37" i="6" l="1"/>
  <c r="C13" i="6" l="1"/>
  <c r="E5" i="6"/>
  <c r="F5" i="6"/>
  <c r="G5" i="6"/>
  <c r="C5" i="6"/>
  <c r="F23" i="6"/>
  <c r="G23" i="6"/>
  <c r="F33" i="6"/>
  <c r="G33" i="6"/>
  <c r="F43" i="6"/>
  <c r="G43" i="6"/>
  <c r="E43" i="6"/>
  <c r="D35" i="6"/>
  <c r="E33" i="6"/>
  <c r="C23" i="6"/>
  <c r="E23" i="6"/>
  <c r="F13" i="6"/>
  <c r="G13" i="6"/>
  <c r="E13" i="6"/>
  <c r="D49" i="6"/>
  <c r="C43" i="6"/>
  <c r="C33" i="6"/>
  <c r="D6" i="6"/>
  <c r="C77" i="6" l="1"/>
  <c r="E77" i="6"/>
  <c r="H54" i="6"/>
  <c r="H45" i="6"/>
  <c r="H46" i="6"/>
  <c r="H47" i="6"/>
  <c r="H48" i="6"/>
  <c r="H49" i="6"/>
  <c r="H50" i="6"/>
  <c r="H51" i="6"/>
  <c r="H52" i="6"/>
  <c r="H44" i="6"/>
  <c r="H41" i="6"/>
  <c r="H42" i="6"/>
  <c r="H35" i="6"/>
  <c r="H36" i="6"/>
  <c r="H37" i="6"/>
  <c r="H38" i="6"/>
  <c r="H39" i="6"/>
  <c r="H40" i="6"/>
  <c r="H25" i="6"/>
  <c r="H26" i="6"/>
  <c r="H27" i="6"/>
  <c r="H28" i="6"/>
  <c r="H29" i="6"/>
  <c r="H30" i="6"/>
  <c r="H31" i="6"/>
  <c r="H32" i="6"/>
  <c r="H24" i="6"/>
  <c r="H15" i="6"/>
  <c r="H16" i="6"/>
  <c r="H17" i="6"/>
  <c r="H18" i="6"/>
  <c r="H19" i="6"/>
  <c r="H20" i="6"/>
  <c r="H21" i="6"/>
  <c r="H22" i="6"/>
  <c r="H14" i="6"/>
  <c r="H11" i="6"/>
  <c r="H12" i="6"/>
  <c r="H7" i="6"/>
  <c r="H8" i="6"/>
  <c r="H9" i="6"/>
  <c r="H10" i="6"/>
  <c r="H6" i="6"/>
  <c r="H43" i="6" l="1"/>
  <c r="H13" i="6"/>
  <c r="H23" i="6"/>
  <c r="H5" i="6"/>
  <c r="E6" i="8" l="1"/>
  <c r="E7" i="4" s="1"/>
  <c r="E22" i="5" s="1"/>
  <c r="F77" i="6"/>
  <c r="F6" i="8" l="1"/>
  <c r="F7" i="4" s="1"/>
  <c r="F22" i="5" s="1"/>
  <c r="H33" i="6"/>
  <c r="H34" i="6"/>
  <c r="H53" i="6"/>
  <c r="H55" i="6"/>
  <c r="H77" i="6" l="1"/>
  <c r="G77" i="6"/>
  <c r="G6" i="8" s="1"/>
  <c r="G7" i="4" s="1"/>
  <c r="G22" i="5" s="1"/>
  <c r="D52" i="6" l="1"/>
  <c r="D51" i="6"/>
  <c r="D50" i="6"/>
  <c r="D48" i="6"/>
  <c r="D47" i="6"/>
  <c r="D46" i="6"/>
  <c r="D45" i="6"/>
  <c r="D44" i="6"/>
  <c r="D42" i="6"/>
  <c r="D41" i="6"/>
  <c r="D40" i="6"/>
  <c r="D39" i="6"/>
  <c r="D38" i="6"/>
  <c r="D37" i="6"/>
  <c r="D36" i="6"/>
  <c r="D34" i="6"/>
  <c r="D32" i="6"/>
  <c r="D31" i="6"/>
  <c r="D30" i="6"/>
  <c r="D29" i="6"/>
  <c r="D28" i="6"/>
  <c r="D27" i="6"/>
  <c r="D26" i="6"/>
  <c r="D25" i="6"/>
  <c r="D24" i="6"/>
  <c r="D22" i="6"/>
  <c r="D21" i="6"/>
  <c r="D20" i="6"/>
  <c r="D19" i="6"/>
  <c r="D18" i="6"/>
  <c r="D17" i="6"/>
  <c r="D16" i="6"/>
  <c r="D15" i="6"/>
  <c r="D14" i="6"/>
  <c r="D12" i="6"/>
  <c r="D11" i="6"/>
  <c r="D10" i="6"/>
  <c r="D9" i="6"/>
  <c r="D8" i="6"/>
  <c r="D7" i="6"/>
  <c r="C6" i="8"/>
  <c r="C7" i="4" s="1"/>
  <c r="C22" i="5" s="1"/>
  <c r="D5" i="6" l="1"/>
  <c r="C16" i="8"/>
  <c r="D23" i="6"/>
  <c r="D43" i="6"/>
  <c r="D13" i="6"/>
  <c r="D33" i="6"/>
  <c r="H6" i="8"/>
  <c r="H7" i="4" s="1"/>
  <c r="H22" i="5" s="1"/>
  <c r="D77" i="6" l="1"/>
  <c r="C16" i="4"/>
  <c r="C42" i="5"/>
  <c r="E16" i="8"/>
  <c r="F16" i="8"/>
  <c r="G16" i="8"/>
  <c r="H16" i="8"/>
  <c r="E42" i="5"/>
  <c r="E16" i="4"/>
  <c r="D6" i="8" l="1"/>
  <c r="D7" i="4" s="1"/>
  <c r="D22" i="5" s="1"/>
  <c r="G42" i="5"/>
  <c r="G16" i="4"/>
  <c r="F16" i="4"/>
  <c r="F42" i="5"/>
  <c r="H42" i="5"/>
  <c r="H16" i="4"/>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<sst xmlns="http://schemas.openxmlformats.org/spreadsheetml/2006/main" count="201" uniqueCount="143">
  <si>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</si>
  <si>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</si>
  <si>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</si>
  <si>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</si>
  <si>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</si>
  <si>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</si>
  <si>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</si>
  <si>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</si>
  <si>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</si>
  <si>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</si>
  <si>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</si>
  <si>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</si>
  <si>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</si>
  <si>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</si>
  <si>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</si>
  <si>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</si>
  <si>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</si>
  <si>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</si>
  <si>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</si>
  <si>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</si>
  <si>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</si>
  <si>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</si>
  <si>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</si>
  <si>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</si>
  <si>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</si>
  <si>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</si>
  <si>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</si>
  <si>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</si>
  <si>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</si>
  <si>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</si>
  <si>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</si>
  <si>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</si>
  <si>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</si>
  <si>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</si>
  <si>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</si>
  <si>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</si>
  <si>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</si>
  <si>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</si>
  <si>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</si>
  <si>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</si>
  <si>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</si>
  <si>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</si>
  <si>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</si>
  <si>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</si>
  <si>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</si>
  <si>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</si>
  <si>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</si>
  <si>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</si>
  <si>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</si>
  <si>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</si>
  <si>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</si>
  <si>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</si>
  <si>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</si>
  <si>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</si>
  <si>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</si>
  <si>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</si>
  <si>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</si>
  <si>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</si>
  <si>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</si>
  <si>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</si>
  <si>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</si>
  <si>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</si>
  <si>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</si>
  <si>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</si>
  <si>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</si>
  <si>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</si>
  <si>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</si>
  <si>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</si>
  <si>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</si>
  <si>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</si>
  <si>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</si>
  <si>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</si>
  <si>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</si>
  <si>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</si>
  <si>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</si>
  <si>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</si>
  <si>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</si>
  <si>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</si>
  <si>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</si>
  <si>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</si>
  <si>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</si>
  <si>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</si>
  <si>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</si>
  <si>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</si>
  <si>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</si>
  <si>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</si>
  <si>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</si>
  <si>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</si>
  <si>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</si>
  <si>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</si>
  <si>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</si>
  <si>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</si>
  <si>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</si>
  <si>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</si>
  <si>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</si>
  <si>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</si>
  <si>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</si>
  <si>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</si>
  <si>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</si>
  <si>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</si>
  <si>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</si>
  <si>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</si>
  <si>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</si>
  <si>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</si>
  <si>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</si>
  <si>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</si>
  <si>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</si>
  <si>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</si>
  <si>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</si>
  <si>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</si>
  <si>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</si>
  <si>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</si>
  <si>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</si>
  <si>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</si>
  <si>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</si>
  <si>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</si>
  <si>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</si>
  <si>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</si>
  <si>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</si>
  <si>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</si>
  <si>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</si>
  <si>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</si>
  <si>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</si>
  <si>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</si>
  <si>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</si>
  <si>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</si>
  <si>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</si>
  <si>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</si>
  <si>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</si>
  <si>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</si>
  <si>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</si>
  <si>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</si>
  <si>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</si>
  <si>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</si>
  <si>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</si>
  <si>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</si>
  <si>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    </t>
  </si>
  <si>
    <t>Sistema Para el Desarrollo Integral de la Familia en el Municipio de León 
Estado Analítico del Ejercicio del Presupuesto de Egresos
Clasificación por Objeto del Gasto (Capítulo y Concepto)
Del 01 de Enero al 30 de Junio de 2022</t>
  </si>
  <si>
    <t>Sistema Para el Desarrollo Integral de la Familia en el Municipio de León, Gto
Estado Analítico del Ejercicio del Presupuesto de Egresos
Clasificación Económica (por Tipo de Gasto)
Del 01 de Enero al 30 de Junio de 2022</t>
  </si>
  <si>
    <t>Sistema Para el Desarrollo Integral de la Familia en el Municipio de León, Gto
Estado Analítico del Ejercicio del Presupuesto de Egresos
Clasificación Administrativa
Del 01 de Enero al 30 de Junio de 2022</t>
  </si>
  <si>
    <t>Gobierno (Federal/Estatal/Municipal) de _Guanajuato _
Estado Analítico del Ejercicio del Presupuesto de Egresos
Clasificación Administrativa
Del 01 de Enero al 30 de Junio de 2022</t>
  </si>
  <si>
    <t>Sector Paraestatal del Gobierno (Federal/Estatal/Municipal) de _Guanajauto _
Estado Analítico del Ejercicio del Presupuesto de Egresos
Clasificación Administrativa
Del 01 de Enero al 30 de Junio de 2022</t>
  </si>
  <si>
    <t>Sistema Para el Desarrollo Integral de la Familia en el Municipio de León, Gto
Estado Analítico del Ejercicio del Presupuesto de Egresos
Clasificación Funcional (Finalidad y Función)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</si>
</sst>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4" fontId="0" fillId="0" borderId="0" xfId="0" applyNumberForma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0"/>
  <sheetViews>
    <sheetView showGridLines="0" tabSelected="1"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60" t="s">
        <v>137</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0" t="s">
        <v>69</v>
      </c>
      <c r="B5" s="7"/>
      <c r="C5" s="14">
        <f>C6+C7+C8+C9+C10+C11+C12</f>
        <v>116894170.27</v>
      </c>
      <c r="D5" s="14">
        <f t="shared" ref="D5:G5" si="0">D6+D7+D8+D9+D10+D11+D12</f>
        <v>559596.99999999069</v>
      </c>
      <c r="E5" s="14">
        <f t="shared" si="0"/>
        <v>117453767.26999998</v>
      </c>
      <c r="F5" s="14">
        <f t="shared" si="0"/>
        <v>52135636.969999999</v>
      </c>
      <c r="G5" s="14">
        <f t="shared" si="0"/>
        <v>52135636.969999999</v>
      </c>
      <c r="H5" s="57">
        <f>H6+H8+H9+H10</f>
        <v>65318130.299999997</v>
      </c>
    </row>
    <row r="6" spans="1:8" x14ac:dyDescent="0.2">
      <c r="A6" s="5"/>
      <c r="B6" s="11" t="s">
        <v>78</v>
      </c>
      <c r="C6" s="15">
        <v>76862698.230000004</v>
      </c>
      <c r="D6" s="15">
        <f>E6-C6</f>
        <v>-562711.52000001073</v>
      </c>
      <c r="E6" s="51">
        <v>76299986.709999993</v>
      </c>
      <c r="F6" s="52">
        <v>33879728.729999997</v>
      </c>
      <c r="G6" s="51">
        <v>33879728.729999997</v>
      </c>
      <c r="H6" s="52">
        <f>E6-F6</f>
        <v>42420257.979999997</v>
      </c>
    </row>
    <row r="7" spans="1:8" x14ac:dyDescent="0.2">
      <c r="A7" s="5"/>
      <c r="B7" s="11" t="s">
        <v>79</v>
      </c>
      <c r="C7" s="15">
        <v>0</v>
      </c>
      <c r="D7" s="15">
        <f t="shared" ref="D7:D12" si="1">E7-C7</f>
        <v>0</v>
      </c>
      <c r="E7" s="15">
        <v>0</v>
      </c>
      <c r="F7" s="15"/>
      <c r="G7" s="15"/>
      <c r="H7" s="52">
        <f t="shared" ref="H7:H32" si="2">E7-F7</f>
        <v>0</v>
      </c>
    </row>
    <row r="8" spans="1:8" x14ac:dyDescent="0.2">
      <c r="A8" s="5"/>
      <c r="B8" s="11" t="s">
        <v>80</v>
      </c>
      <c r="C8" s="15">
        <v>10632593.609999998</v>
      </c>
      <c r="D8" s="15">
        <f t="shared" si="1"/>
        <v>113152.24000000022</v>
      </c>
      <c r="E8" s="15">
        <v>10745745.849999998</v>
      </c>
      <c r="F8" s="15">
        <v>5370410.5800000001</v>
      </c>
      <c r="G8" s="15">
        <v>5370410.5800000001</v>
      </c>
      <c r="H8" s="52">
        <f t="shared" si="2"/>
        <v>5375335.2699999977</v>
      </c>
    </row>
    <row r="9" spans="1:8" x14ac:dyDescent="0.2">
      <c r="A9" s="5"/>
      <c r="B9" s="11" t="s">
        <v>35</v>
      </c>
      <c r="C9" s="15">
        <v>19434131.970000003</v>
      </c>
      <c r="D9" s="15">
        <f t="shared" si="1"/>
        <v>276356.28000000119</v>
      </c>
      <c r="E9" s="15">
        <v>19710488.250000004</v>
      </c>
      <c r="F9" s="15">
        <v>8296356.6699999999</v>
      </c>
      <c r="G9" s="15">
        <v>8296356.6699999999</v>
      </c>
      <c r="H9" s="52">
        <f t="shared" si="2"/>
        <v>11414131.580000004</v>
      </c>
    </row>
    <row r="10" spans="1:8" x14ac:dyDescent="0.2">
      <c r="A10" s="5"/>
      <c r="B10" s="11" t="s">
        <v>81</v>
      </c>
      <c r="C10" s="15">
        <v>9964746.459999999</v>
      </c>
      <c r="D10" s="15">
        <f t="shared" si="1"/>
        <v>732800</v>
      </c>
      <c r="E10" s="15">
        <v>10697546.459999999</v>
      </c>
      <c r="F10" s="15">
        <v>4589140.9900000012</v>
      </c>
      <c r="G10" s="15">
        <v>4589140.9900000012</v>
      </c>
      <c r="H10" s="52">
        <f t="shared" si="2"/>
        <v>6108405.4699999979</v>
      </c>
    </row>
    <row r="11" spans="1:8" x14ac:dyDescent="0.2">
      <c r="A11" s="5"/>
      <c r="B11" s="11" t="s">
        <v>36</v>
      </c>
      <c r="C11" s="15">
        <v>0</v>
      </c>
      <c r="D11" s="15">
        <f t="shared" si="1"/>
        <v>0</v>
      </c>
      <c r="E11" s="15">
        <v>0</v>
      </c>
      <c r="F11" s="15">
        <v>0</v>
      </c>
      <c r="G11" s="15">
        <v>0</v>
      </c>
      <c r="H11" s="52">
        <f>E11-F11</f>
        <v>0</v>
      </c>
    </row>
    <row r="12" spans="1:8" x14ac:dyDescent="0.2">
      <c r="A12" s="5"/>
      <c r="B12" s="11" t="s">
        <v>82</v>
      </c>
      <c r="C12" s="15">
        <v>0</v>
      </c>
      <c r="D12" s="15">
        <f t="shared" si="1"/>
        <v>0</v>
      </c>
      <c r="E12" s="15">
        <v>0</v>
      </c>
      <c r="F12" s="15">
        <v>0</v>
      </c>
      <c r="G12" s="15">
        <v>0</v>
      </c>
      <c r="H12" s="52">
        <f t="shared" si="2"/>
        <v>0</v>
      </c>
    </row>
    <row r="13" spans="1:8" x14ac:dyDescent="0.2">
      <c r="A13" s="50" t="s">
        <v>70</v>
      </c>
      <c r="B13" s="7"/>
      <c r="C13" s="15">
        <f t="shared" ref="C13:H13" si="3">SUM(C14:C22)</f>
        <v>5047787.55</v>
      </c>
      <c r="D13" s="15">
        <f t="shared" si="3"/>
        <v>264005.04000000027</v>
      </c>
      <c r="E13" s="15">
        <f t="shared" si="3"/>
        <v>5311792.59</v>
      </c>
      <c r="F13" s="15">
        <f t="shared" si="3"/>
        <v>2660671.79</v>
      </c>
      <c r="G13" s="15">
        <f t="shared" si="3"/>
        <v>2652961.11</v>
      </c>
      <c r="H13" s="15">
        <f t="shared" si="3"/>
        <v>2651120.8000000003</v>
      </c>
    </row>
    <row r="14" spans="1:8" x14ac:dyDescent="0.2">
      <c r="A14" s="5"/>
      <c r="B14" s="11" t="s">
        <v>83</v>
      </c>
      <c r="C14" s="15">
        <v>1388603.76</v>
      </c>
      <c r="D14" s="15">
        <f>E14-C14</f>
        <v>22671.010000000009</v>
      </c>
      <c r="E14" s="15">
        <v>1411274.77</v>
      </c>
      <c r="F14" s="15">
        <v>717860.77</v>
      </c>
      <c r="G14" s="15">
        <v>717860.77</v>
      </c>
      <c r="H14" s="52">
        <f t="shared" si="2"/>
        <v>693414</v>
      </c>
    </row>
    <row r="15" spans="1:8" x14ac:dyDescent="0.2">
      <c r="A15" s="5"/>
      <c r="B15" s="11" t="s">
        <v>84</v>
      </c>
      <c r="C15" s="15">
        <v>1063999.8800000001</v>
      </c>
      <c r="D15" s="15">
        <f t="shared" ref="D15:D22" si="4">E15-C15</f>
        <v>253452.61999999988</v>
      </c>
      <c r="E15" s="15">
        <v>1317452.5</v>
      </c>
      <c r="F15" s="15">
        <v>777427.96</v>
      </c>
      <c r="G15" s="15">
        <v>777427.96</v>
      </c>
      <c r="H15" s="52">
        <f t="shared" si="2"/>
        <v>540024.54</v>
      </c>
    </row>
    <row r="16" spans="1:8" x14ac:dyDescent="0.2">
      <c r="A16" s="5"/>
      <c r="B16" s="11" t="s">
        <v>85</v>
      </c>
      <c r="C16" s="15">
        <v>0</v>
      </c>
      <c r="D16" s="15">
        <f t="shared" si="4"/>
        <v>3800</v>
      </c>
      <c r="E16" s="15">
        <v>3800</v>
      </c>
      <c r="F16" s="15">
        <v>2884.0199999999995</v>
      </c>
      <c r="G16" s="15">
        <v>2884.0199999999995</v>
      </c>
      <c r="H16" s="52">
        <f t="shared" si="2"/>
        <v>915.98000000000047</v>
      </c>
    </row>
    <row r="17" spans="1:8" x14ac:dyDescent="0.2">
      <c r="A17" s="5"/>
      <c r="B17" s="11" t="s">
        <v>86</v>
      </c>
      <c r="C17" s="15">
        <v>532122.44000000006</v>
      </c>
      <c r="D17" s="15">
        <f t="shared" si="4"/>
        <v>26169.500000000233</v>
      </c>
      <c r="E17" s="15">
        <v>558291.94000000029</v>
      </c>
      <c r="F17" s="15">
        <v>356262.7</v>
      </c>
      <c r="G17" s="15">
        <v>356262.7</v>
      </c>
      <c r="H17" s="52">
        <f t="shared" si="2"/>
        <v>202029.24000000028</v>
      </c>
    </row>
    <row r="18" spans="1:8" x14ac:dyDescent="0.2">
      <c r="A18" s="5"/>
      <c r="B18" s="11" t="s">
        <v>87</v>
      </c>
      <c r="C18" s="15">
        <v>402876.96000000014</v>
      </c>
      <c r="D18" s="15">
        <f t="shared" si="4"/>
        <v>-58693.460000000079</v>
      </c>
      <c r="E18" s="15">
        <v>344183.50000000006</v>
      </c>
      <c r="F18" s="15">
        <v>40663.160000000003</v>
      </c>
      <c r="G18" s="15">
        <v>40663.160000000003</v>
      </c>
      <c r="H18" s="52">
        <f t="shared" si="2"/>
        <v>303520.34000000008</v>
      </c>
    </row>
    <row r="19" spans="1:8" x14ac:dyDescent="0.2">
      <c r="A19" s="5"/>
      <c r="B19" s="11" t="s">
        <v>88</v>
      </c>
      <c r="C19" s="15">
        <v>1402080.5699999998</v>
      </c>
      <c r="D19" s="15">
        <f t="shared" si="4"/>
        <v>-8499.9999999997672</v>
      </c>
      <c r="E19" s="15">
        <v>1393580.57</v>
      </c>
      <c r="F19" s="15">
        <v>638903.27</v>
      </c>
      <c r="G19" s="15">
        <v>631192.59</v>
      </c>
      <c r="H19" s="52">
        <f t="shared" si="2"/>
        <v>754677.3</v>
      </c>
    </row>
    <row r="20" spans="1:8" x14ac:dyDescent="0.2">
      <c r="A20" s="5"/>
      <c r="B20" s="11" t="s">
        <v>89</v>
      </c>
      <c r="C20" s="15">
        <v>57919.409999999996</v>
      </c>
      <c r="D20" s="15">
        <f t="shared" si="4"/>
        <v>10297.650000000001</v>
      </c>
      <c r="E20" s="15">
        <v>68217.06</v>
      </c>
      <c r="F20" s="15">
        <v>19077.91</v>
      </c>
      <c r="G20" s="15">
        <v>19077.91</v>
      </c>
      <c r="H20" s="52">
        <f t="shared" si="2"/>
        <v>49139.149999999994</v>
      </c>
    </row>
    <row r="21" spans="1:8" x14ac:dyDescent="0.2">
      <c r="A21" s="5"/>
      <c r="B21" s="11" t="s">
        <v>90</v>
      </c>
      <c r="C21" s="15"/>
      <c r="D21" s="15">
        <f t="shared" si="4"/>
        <v>0</v>
      </c>
      <c r="E21" s="15"/>
      <c r="F21" s="15">
        <v>0</v>
      </c>
      <c r="G21" s="15">
        <v>0</v>
      </c>
      <c r="H21" s="52">
        <f t="shared" si="2"/>
        <v>0</v>
      </c>
    </row>
    <row r="22" spans="1:8" x14ac:dyDescent="0.2">
      <c r="A22" s="5"/>
      <c r="B22" s="11" t="s">
        <v>91</v>
      </c>
      <c r="C22" s="15">
        <v>200184.53000000003</v>
      </c>
      <c r="D22" s="15">
        <f t="shared" si="4"/>
        <v>14807.719999999972</v>
      </c>
      <c r="E22" s="15">
        <v>214992.25</v>
      </c>
      <c r="F22" s="15">
        <v>107591.99999999999</v>
      </c>
      <c r="G22" s="15">
        <v>107591.99999999999</v>
      </c>
      <c r="H22" s="52">
        <f t="shared" si="2"/>
        <v>107400.25000000001</v>
      </c>
    </row>
    <row r="23" spans="1:8" x14ac:dyDescent="0.2">
      <c r="A23" s="50" t="s">
        <v>71</v>
      </c>
      <c r="B23" s="7"/>
      <c r="C23" s="15">
        <f t="shared" ref="C23:H23" si="5">SUM(C24:C32)</f>
        <v>14341700.179999996</v>
      </c>
      <c r="D23" s="15">
        <f t="shared" si="5"/>
        <v>2048517.7900000024</v>
      </c>
      <c r="E23" s="15">
        <f t="shared" si="5"/>
        <v>16390217.969999997</v>
      </c>
      <c r="F23" s="15">
        <f t="shared" si="5"/>
        <v>5997235.4300000006</v>
      </c>
      <c r="G23" s="15">
        <f t="shared" si="5"/>
        <v>5997031.4300000006</v>
      </c>
      <c r="H23" s="52">
        <f t="shared" si="5"/>
        <v>10392982.539999999</v>
      </c>
    </row>
    <row r="24" spans="1:8" x14ac:dyDescent="0.2">
      <c r="A24" s="5"/>
      <c r="B24" s="11" t="s">
        <v>92</v>
      </c>
      <c r="C24" s="15">
        <v>1572699.67</v>
      </c>
      <c r="D24" s="15">
        <f>E24-C24</f>
        <v>422248.9299999997</v>
      </c>
      <c r="E24" s="15">
        <v>1994948.5999999996</v>
      </c>
      <c r="F24" s="15">
        <v>907920.87000000011</v>
      </c>
      <c r="G24" s="15">
        <v>907870.87000000011</v>
      </c>
      <c r="H24" s="52">
        <f t="shared" si="2"/>
        <v>1087027.7299999995</v>
      </c>
    </row>
    <row r="25" spans="1:8" x14ac:dyDescent="0.2">
      <c r="A25" s="5"/>
      <c r="B25" s="11" t="s">
        <v>93</v>
      </c>
      <c r="C25" s="15">
        <v>54999.950000000012</v>
      </c>
      <c r="D25" s="15">
        <f t="shared" ref="D25:D32" si="6">E25-C25</f>
        <v>-1500.0000000000073</v>
      </c>
      <c r="E25" s="15">
        <v>53499.950000000004</v>
      </c>
      <c r="F25" s="15">
        <v>31543.239999999998</v>
      </c>
      <c r="G25" s="15">
        <v>31543.239999999998</v>
      </c>
      <c r="H25" s="52">
        <f t="shared" si="2"/>
        <v>21956.710000000006</v>
      </c>
    </row>
    <row r="26" spans="1:8" x14ac:dyDescent="0.2">
      <c r="A26" s="5"/>
      <c r="B26" s="11" t="s">
        <v>94</v>
      </c>
      <c r="C26" s="15">
        <v>6583999.839999998</v>
      </c>
      <c r="D26" s="15">
        <f t="shared" si="6"/>
        <v>946204.66000000108</v>
      </c>
      <c r="E26" s="15">
        <v>7530204.4999999991</v>
      </c>
      <c r="F26" s="15">
        <v>2236134.91</v>
      </c>
      <c r="G26" s="15">
        <v>2236134.91</v>
      </c>
      <c r="H26" s="52">
        <f t="shared" si="2"/>
        <v>5294069.5899999989</v>
      </c>
    </row>
    <row r="27" spans="1:8" x14ac:dyDescent="0.2">
      <c r="A27" s="5"/>
      <c r="B27" s="11" t="s">
        <v>95</v>
      </c>
      <c r="C27" s="15">
        <v>343999.93999999994</v>
      </c>
      <c r="D27" s="15">
        <f t="shared" si="6"/>
        <v>5600</v>
      </c>
      <c r="E27" s="15">
        <v>349599.93999999994</v>
      </c>
      <c r="F27" s="15">
        <v>67864.099999999991</v>
      </c>
      <c r="G27" s="15">
        <v>67864.099999999991</v>
      </c>
      <c r="H27" s="52">
        <f t="shared" si="2"/>
        <v>281735.83999999997</v>
      </c>
    </row>
    <row r="28" spans="1:8" x14ac:dyDescent="0.2">
      <c r="A28" s="5"/>
      <c r="B28" s="11" t="s">
        <v>96</v>
      </c>
      <c r="C28" s="15">
        <v>1517999.5199999998</v>
      </c>
      <c r="D28" s="15">
        <f t="shared" si="6"/>
        <v>1394349.7100000011</v>
      </c>
      <c r="E28" s="15">
        <v>2912349.2300000009</v>
      </c>
      <c r="F28" s="15">
        <v>1111058.24</v>
      </c>
      <c r="G28" s="15">
        <v>1111058.24</v>
      </c>
      <c r="H28" s="52">
        <f t="shared" si="2"/>
        <v>1801290.9900000009</v>
      </c>
    </row>
    <row r="29" spans="1:8" x14ac:dyDescent="0.2">
      <c r="A29" s="5"/>
      <c r="B29" s="11" t="s">
        <v>97</v>
      </c>
      <c r="C29" s="15">
        <v>309999.93</v>
      </c>
      <c r="D29" s="15">
        <f t="shared" si="6"/>
        <v>-246318.01</v>
      </c>
      <c r="E29" s="15">
        <v>63681.919999999998</v>
      </c>
      <c r="F29" s="15">
        <v>0</v>
      </c>
      <c r="G29" s="15">
        <v>0</v>
      </c>
      <c r="H29" s="52">
        <f t="shared" si="2"/>
        <v>63681.919999999998</v>
      </c>
    </row>
    <row r="30" spans="1:8" x14ac:dyDescent="0.2">
      <c r="A30" s="5"/>
      <c r="B30" s="11" t="s">
        <v>98</v>
      </c>
      <c r="C30" s="15">
        <v>249999.87000000002</v>
      </c>
      <c r="D30" s="15">
        <f t="shared" si="6"/>
        <v>12842.809999999969</v>
      </c>
      <c r="E30" s="15">
        <v>262842.68</v>
      </c>
      <c r="F30" s="15">
        <v>163757</v>
      </c>
      <c r="G30" s="15">
        <v>163757</v>
      </c>
      <c r="H30" s="52">
        <f t="shared" si="2"/>
        <v>99085.68</v>
      </c>
    </row>
    <row r="31" spans="1:8" x14ac:dyDescent="0.2">
      <c r="A31" s="5"/>
      <c r="B31" s="11" t="s">
        <v>99</v>
      </c>
      <c r="C31" s="15">
        <v>952999.93999999971</v>
      </c>
      <c r="D31" s="15">
        <f t="shared" si="6"/>
        <v>26215.910000000149</v>
      </c>
      <c r="E31" s="15">
        <v>979215.84999999986</v>
      </c>
      <c r="F31" s="15">
        <v>378638.71</v>
      </c>
      <c r="G31" s="15">
        <v>378638.71</v>
      </c>
      <c r="H31" s="52">
        <f t="shared" si="2"/>
        <v>600577.1399999999</v>
      </c>
    </row>
    <row r="32" spans="1:8" x14ac:dyDescent="0.2">
      <c r="A32" s="5"/>
      <c r="B32" s="11" t="s">
        <v>19</v>
      </c>
      <c r="C32" s="15">
        <v>2755001.5199999991</v>
      </c>
      <c r="D32" s="15">
        <f t="shared" si="6"/>
        <v>-511126.21999999974</v>
      </c>
      <c r="E32" s="15">
        <v>2243875.2999999993</v>
      </c>
      <c r="F32" s="15">
        <v>1100318.3600000001</v>
      </c>
      <c r="G32" s="15">
        <v>1100164.3600000001</v>
      </c>
      <c r="H32" s="52">
        <f t="shared" si="2"/>
        <v>1143556.9399999992</v>
      </c>
    </row>
    <row r="33" spans="1:8" x14ac:dyDescent="0.2">
      <c r="A33" s="50" t="s">
        <v>72</v>
      </c>
      <c r="B33" s="7"/>
      <c r="C33" s="15">
        <f>C37+C35</f>
        <v>5470000</v>
      </c>
      <c r="D33" s="15">
        <f>D37+D35</f>
        <v>1815096.7199999997</v>
      </c>
      <c r="E33" s="15">
        <f t="shared" ref="E33:G33" si="7">E37+E35</f>
        <v>7285096.7199999997</v>
      </c>
      <c r="F33" s="15">
        <f t="shared" si="7"/>
        <v>2253864.15</v>
      </c>
      <c r="G33" s="15">
        <f t="shared" si="7"/>
        <v>2253864.15</v>
      </c>
      <c r="H33" s="52">
        <f t="shared" ref="H33:H55" si="8">E33-F33</f>
        <v>5031232.57</v>
      </c>
    </row>
    <row r="34" spans="1:8" x14ac:dyDescent="0.2">
      <c r="A34" s="5"/>
      <c r="B34" s="11" t="s">
        <v>100</v>
      </c>
      <c r="C34" s="15">
        <v>0</v>
      </c>
      <c r="D34" s="15">
        <f t="shared" ref="D34" si="9">E34-C34</f>
        <v>0</v>
      </c>
      <c r="E34" s="15">
        <v>0</v>
      </c>
      <c r="F34" s="15">
        <v>0</v>
      </c>
      <c r="G34" s="15">
        <v>0</v>
      </c>
      <c r="H34" s="52">
        <f t="shared" si="8"/>
        <v>0</v>
      </c>
    </row>
    <row r="35" spans="1:8" x14ac:dyDescent="0.2">
      <c r="A35" s="5"/>
      <c r="B35" s="11" t="s">
        <v>101</v>
      </c>
      <c r="C35" s="15">
        <v>0</v>
      </c>
      <c r="D35" s="15">
        <f t="shared" ref="D35" si="10">E35-C35</f>
        <v>150000</v>
      </c>
      <c r="E35" s="15">
        <v>150000</v>
      </c>
      <c r="F35" s="15">
        <v>150000</v>
      </c>
      <c r="G35" s="15">
        <v>150000</v>
      </c>
      <c r="H35" s="58">
        <f t="shared" si="8"/>
        <v>0</v>
      </c>
    </row>
    <row r="36" spans="1:8" x14ac:dyDescent="0.2">
      <c r="A36" s="5"/>
      <c r="B36" s="11" t="s">
        <v>102</v>
      </c>
      <c r="C36" s="15">
        <v>0</v>
      </c>
      <c r="D36" s="15">
        <f t="shared" ref="D36:D42" si="11">E36-C36</f>
        <v>0</v>
      </c>
      <c r="E36" s="15">
        <v>0</v>
      </c>
      <c r="F36" s="15">
        <v>0</v>
      </c>
      <c r="G36" s="15">
        <v>0</v>
      </c>
      <c r="H36" s="58">
        <f t="shared" si="8"/>
        <v>0</v>
      </c>
    </row>
    <row r="37" spans="1:8" x14ac:dyDescent="0.2">
      <c r="A37" s="5"/>
      <c r="B37" s="11" t="s">
        <v>103</v>
      </c>
      <c r="C37" s="51">
        <f>4950000+520000</f>
        <v>5470000</v>
      </c>
      <c r="D37" s="15">
        <f t="shared" si="11"/>
        <v>1665096.7199999997</v>
      </c>
      <c r="E37" s="15">
        <f>-520000+7655096.72</f>
        <v>7135096.7199999997</v>
      </c>
      <c r="F37" s="15">
        <v>2103864.15</v>
      </c>
      <c r="G37" s="15">
        <v>2103864.15</v>
      </c>
      <c r="H37" s="58">
        <f t="shared" si="8"/>
        <v>5031232.57</v>
      </c>
    </row>
    <row r="38" spans="1:8" x14ac:dyDescent="0.2">
      <c r="A38" s="5"/>
      <c r="B38" s="11" t="s">
        <v>41</v>
      </c>
      <c r="C38" s="15">
        <v>0</v>
      </c>
      <c r="D38" s="15">
        <f t="shared" si="11"/>
        <v>0</v>
      </c>
      <c r="E38" s="15">
        <v>0</v>
      </c>
      <c r="F38" s="15">
        <v>0</v>
      </c>
      <c r="G38" s="15">
        <v>0</v>
      </c>
      <c r="H38" s="58">
        <f t="shared" si="8"/>
        <v>0</v>
      </c>
    </row>
    <row r="39" spans="1:8" x14ac:dyDescent="0.2">
      <c r="A39" s="5"/>
      <c r="B39" s="11" t="s">
        <v>104</v>
      </c>
      <c r="C39" s="15">
        <v>0</v>
      </c>
      <c r="D39" s="15">
        <f t="shared" si="11"/>
        <v>0</v>
      </c>
      <c r="E39" s="15">
        <v>0</v>
      </c>
      <c r="F39" s="15">
        <v>0</v>
      </c>
      <c r="G39" s="54">
        <v>0</v>
      </c>
      <c r="H39" s="15">
        <f t="shared" si="8"/>
        <v>0</v>
      </c>
    </row>
    <row r="40" spans="1:8" x14ac:dyDescent="0.2">
      <c r="A40" s="5"/>
      <c r="B40" s="11" t="s">
        <v>105</v>
      </c>
      <c r="C40" s="15">
        <v>0</v>
      </c>
      <c r="D40" s="15">
        <f t="shared" si="11"/>
        <v>0</v>
      </c>
      <c r="E40" s="15">
        <v>0</v>
      </c>
      <c r="F40" s="15">
        <v>0</v>
      </c>
      <c r="G40" s="54">
        <v>0</v>
      </c>
      <c r="H40" s="15">
        <f t="shared" si="8"/>
        <v>0</v>
      </c>
    </row>
    <row r="41" spans="1:8" x14ac:dyDescent="0.2">
      <c r="A41" s="5"/>
      <c r="B41" s="11" t="s">
        <v>37</v>
      </c>
      <c r="C41" s="15">
        <v>0</v>
      </c>
      <c r="D41" s="15">
        <f t="shared" si="11"/>
        <v>0</v>
      </c>
      <c r="E41" s="15">
        <v>0</v>
      </c>
      <c r="F41" s="15">
        <v>0</v>
      </c>
      <c r="G41" s="54">
        <v>0</v>
      </c>
      <c r="H41" s="15">
        <f t="shared" si="8"/>
        <v>0</v>
      </c>
    </row>
    <row r="42" spans="1:8" x14ac:dyDescent="0.2">
      <c r="A42" s="5"/>
      <c r="B42" s="11" t="s">
        <v>106</v>
      </c>
      <c r="C42" s="15">
        <v>0</v>
      </c>
      <c r="D42" s="15">
        <f t="shared" si="11"/>
        <v>0</v>
      </c>
      <c r="E42" s="15">
        <v>0</v>
      </c>
      <c r="F42" s="15">
        <v>0</v>
      </c>
      <c r="G42" s="54">
        <v>0</v>
      </c>
      <c r="H42" s="15">
        <f t="shared" si="8"/>
        <v>0</v>
      </c>
    </row>
    <row r="43" spans="1:8" x14ac:dyDescent="0.2">
      <c r="A43" s="50" t="s">
        <v>73</v>
      </c>
      <c r="B43" s="7"/>
      <c r="C43" s="15">
        <f t="shared" ref="C43:H43" si="12">C44+C45+C46+C47+C48+C49+C50+C51+C52</f>
        <v>1019000</v>
      </c>
      <c r="D43" s="15">
        <f t="shared" si="12"/>
        <v>1837742.43</v>
      </c>
      <c r="E43" s="15">
        <f t="shared" si="12"/>
        <v>2856742.43</v>
      </c>
      <c r="F43" s="15">
        <f t="shared" si="12"/>
        <v>1379157.8</v>
      </c>
      <c r="G43" s="15">
        <f t="shared" si="12"/>
        <v>1379157.8</v>
      </c>
      <c r="H43" s="15">
        <f t="shared" si="12"/>
        <v>1477584.63</v>
      </c>
    </row>
    <row r="44" spans="1:8" x14ac:dyDescent="0.2">
      <c r="A44" s="5"/>
      <c r="B44" s="11" t="s">
        <v>107</v>
      </c>
      <c r="C44" s="15">
        <v>19000</v>
      </c>
      <c r="D44" s="15">
        <f>E44-C44</f>
        <v>279225.48</v>
      </c>
      <c r="E44" s="15">
        <v>298225.48</v>
      </c>
      <c r="F44" s="15">
        <v>296975.80000000005</v>
      </c>
      <c r="G44" s="54">
        <v>296975.80000000005</v>
      </c>
      <c r="H44" s="15">
        <f t="shared" si="8"/>
        <v>1249.6799999999348</v>
      </c>
    </row>
    <row r="45" spans="1:8" x14ac:dyDescent="0.2">
      <c r="A45" s="5"/>
      <c r="B45" s="11" t="s">
        <v>108</v>
      </c>
      <c r="C45" s="15">
        <v>0</v>
      </c>
      <c r="D45" s="15">
        <f t="shared" ref="D45:D52" si="13">E45-C45</f>
        <v>0</v>
      </c>
      <c r="E45" s="15">
        <v>0</v>
      </c>
      <c r="F45" s="15">
        <v>0</v>
      </c>
      <c r="G45" s="54">
        <v>0</v>
      </c>
      <c r="H45" s="15">
        <f t="shared" si="8"/>
        <v>0</v>
      </c>
    </row>
    <row r="46" spans="1:8" x14ac:dyDescent="0.2">
      <c r="A46" s="5"/>
      <c r="B46" s="11" t="s">
        <v>109</v>
      </c>
      <c r="C46" s="15">
        <v>0</v>
      </c>
      <c r="D46" s="15">
        <f t="shared" si="13"/>
        <v>7916.95</v>
      </c>
      <c r="E46" s="15">
        <v>7916.95</v>
      </c>
      <c r="F46" s="15">
        <v>7482</v>
      </c>
      <c r="G46" s="54">
        <v>7482</v>
      </c>
      <c r="H46" s="15">
        <f t="shared" si="8"/>
        <v>434.94999999999982</v>
      </c>
    </row>
    <row r="47" spans="1:8" x14ac:dyDescent="0.2">
      <c r="A47" s="5"/>
      <c r="B47" s="11" t="s">
        <v>110</v>
      </c>
      <c r="C47" s="15">
        <v>1000000</v>
      </c>
      <c r="D47" s="15">
        <f t="shared" si="13"/>
        <v>1550600</v>
      </c>
      <c r="E47" s="15">
        <v>2550600</v>
      </c>
      <c r="F47" s="15">
        <v>1074700</v>
      </c>
      <c r="G47" s="54">
        <v>1074700</v>
      </c>
      <c r="H47" s="15">
        <f t="shared" si="8"/>
        <v>1475900</v>
      </c>
    </row>
    <row r="48" spans="1:8" x14ac:dyDescent="0.2">
      <c r="A48" s="5"/>
      <c r="B48" s="11" t="s">
        <v>111</v>
      </c>
      <c r="C48" s="15">
        <v>0</v>
      </c>
      <c r="D48" s="15">
        <f t="shared" si="13"/>
        <v>0</v>
      </c>
      <c r="E48" s="15">
        <v>0</v>
      </c>
      <c r="F48" s="15">
        <v>0</v>
      </c>
      <c r="G48" s="54">
        <v>0</v>
      </c>
      <c r="H48" s="15">
        <f t="shared" si="8"/>
        <v>0</v>
      </c>
    </row>
    <row r="49" spans="1:8" x14ac:dyDescent="0.2">
      <c r="A49" s="5"/>
      <c r="B49" s="11" t="s">
        <v>112</v>
      </c>
      <c r="C49" s="15">
        <v>0</v>
      </c>
      <c r="D49" s="15">
        <f t="shared" ref="D49" si="14">E49-C49</f>
        <v>0</v>
      </c>
      <c r="E49" s="15">
        <v>0</v>
      </c>
      <c r="F49" s="15">
        <v>0</v>
      </c>
      <c r="G49" s="54">
        <v>0</v>
      </c>
      <c r="H49" s="15">
        <f t="shared" si="8"/>
        <v>0</v>
      </c>
    </row>
    <row r="50" spans="1:8" x14ac:dyDescent="0.2">
      <c r="A50" s="5"/>
      <c r="B50" s="11" t="s">
        <v>113</v>
      </c>
      <c r="C50" s="15">
        <v>0</v>
      </c>
      <c r="D50" s="15">
        <f t="shared" si="13"/>
        <v>0</v>
      </c>
      <c r="E50" s="15">
        <v>0</v>
      </c>
      <c r="F50" s="15">
        <v>0</v>
      </c>
      <c r="G50" s="54">
        <v>0</v>
      </c>
      <c r="H50" s="15">
        <f t="shared" si="8"/>
        <v>0</v>
      </c>
    </row>
    <row r="51" spans="1:8" x14ac:dyDescent="0.2">
      <c r="A51" s="5"/>
      <c r="B51" s="11" t="s">
        <v>114</v>
      </c>
      <c r="C51" s="15">
        <v>0</v>
      </c>
      <c r="D51" s="15">
        <f t="shared" si="13"/>
        <v>0</v>
      </c>
      <c r="E51" s="15">
        <v>0</v>
      </c>
      <c r="F51" s="15">
        <v>0</v>
      </c>
      <c r="G51" s="54">
        <v>0</v>
      </c>
      <c r="H51" s="15">
        <f t="shared" si="8"/>
        <v>0</v>
      </c>
    </row>
    <row r="52" spans="1:8" x14ac:dyDescent="0.2">
      <c r="A52" s="5"/>
      <c r="B52" s="11" t="s">
        <v>115</v>
      </c>
      <c r="C52" s="15">
        <v>0</v>
      </c>
      <c r="D52" s="15">
        <f t="shared" si="13"/>
        <v>0</v>
      </c>
      <c r="E52" s="15">
        <v>0</v>
      </c>
      <c r="F52" s="15">
        <v>0</v>
      </c>
      <c r="G52" s="54">
        <v>0</v>
      </c>
      <c r="H52" s="15">
        <f t="shared" si="8"/>
        <v>0</v>
      </c>
    </row>
    <row r="53" spans="1:8" x14ac:dyDescent="0.2">
      <c r="A53" s="50" t="s">
        <v>74</v>
      </c>
      <c r="B53" s="7"/>
      <c r="C53" s="15"/>
      <c r="D53" s="15">
        <v>1162354.44</v>
      </c>
      <c r="E53" s="15">
        <v>1162354.44</v>
      </c>
      <c r="F53" s="15">
        <v>1162354.44</v>
      </c>
      <c r="G53" s="15">
        <v>1162354.44</v>
      </c>
      <c r="H53" s="15">
        <f t="shared" si="8"/>
        <v>0</v>
      </c>
    </row>
    <row r="54" spans="1:8" x14ac:dyDescent="0.2">
      <c r="A54" s="5"/>
      <c r="B54" s="11" t="s">
        <v>116</v>
      </c>
      <c r="C54" s="15"/>
      <c r="D54" s="15">
        <v>1162354.44</v>
      </c>
      <c r="E54" s="15">
        <v>1162354.44</v>
      </c>
      <c r="F54" s="15">
        <v>1162354.44</v>
      </c>
      <c r="G54" s="15">
        <v>1162354.44</v>
      </c>
      <c r="H54" s="15">
        <f t="shared" si="8"/>
        <v>0</v>
      </c>
    </row>
    <row r="55" spans="1:8" x14ac:dyDescent="0.2">
      <c r="A55" s="5"/>
      <c r="B55" s="11" t="s">
        <v>117</v>
      </c>
      <c r="C55" s="15"/>
      <c r="D55" s="51"/>
      <c r="E55" s="51"/>
      <c r="F55" s="52"/>
      <c r="G55" s="55"/>
      <c r="H55" s="15">
        <f t="shared" si="8"/>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6"/>
      <c r="H76" s="16"/>
    </row>
    <row r="77" spans="1:8" x14ac:dyDescent="0.2">
      <c r="A77" s="8"/>
      <c r="B77" s="13" t="s">
        <v>61</v>
      </c>
      <c r="C77" s="17">
        <f>C5+C13+C23+C33+C43+C53</f>
        <v>142772658</v>
      </c>
      <c r="D77" s="17">
        <f>D5+D13+D23+D33+D43+D53</f>
        <v>7687313.4199999925</v>
      </c>
      <c r="E77" s="17">
        <f>E5+E13+E23+E33+E43+E53</f>
        <v>150459971.41999999</v>
      </c>
      <c r="F77" s="17">
        <f>F5+F13+F23+F33+F43+F53</f>
        <v>65588920.579999991</v>
      </c>
      <c r="G77" s="17">
        <f t="shared" ref="G77" si="15">G5+G13+G23+G33+G43+G53</f>
        <v>65581005.899999991</v>
      </c>
      <c r="H77" s="17">
        <f>H5+H13+H23+H33+H43+H53</f>
        <v>84871050.839999974</v>
      </c>
    </row>
    <row r="79" spans="1:8" x14ac:dyDescent="0.2">
      <c r="C79" s="59"/>
      <c r="F79" s="59"/>
    </row>
    <row r="80" spans="1:8" x14ac:dyDescent="0.2">
      <c r="D80" s="59"/>
    </row>
  </sheetData>
  <sheetProtection formatCells="0" formatColumns="0" formatRows="0" autoFilter="0"/>
  <mergeCells count="4">
    <mergeCell ref="A1:H1"/>
    <mergeCell ref="C2:G2"/>
    <mergeCell ref="H2:H3"/>
    <mergeCell ref="A2:B4"/>
  </mergeCells>
  <printOptions horizontalCentered="1"/>
  <pageMargins left="0.9055118110236221" right="0.9055118110236221" top="0.74803149606299213" bottom="0.74803149606299213" header="0.31496062992125984" footer="0.31496062992125984"/>
  <pageSetup scale="8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60" t="s">
        <v>138</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142772658</v>
      </c>
      <c r="D6" s="53">
        <f>COG!D77</f>
        <v>7687313.4199999925</v>
      </c>
      <c r="E6" s="53">
        <f>COG!E77</f>
        <v>150459971.41999999</v>
      </c>
      <c r="F6" s="53">
        <f>COG!F77</f>
        <v>65588920.579999991</v>
      </c>
      <c r="G6" s="53">
        <f>COG!G77</f>
        <v>65581005.899999991</v>
      </c>
      <c r="H6" s="53">
        <f>COG!H77</f>
        <v>84871050.839999974</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142772658</v>
      </c>
      <c r="D16" s="17">
        <f t="shared" ref="D16:H16" si="0">D6</f>
        <v>7687313.4199999925</v>
      </c>
      <c r="E16" s="17">
        <f t="shared" si="0"/>
        <v>150459971.41999999</v>
      </c>
      <c r="F16" s="17">
        <f t="shared" si="0"/>
        <v>65588920.579999991</v>
      </c>
      <c r="G16" s="17">
        <f t="shared" si="0"/>
        <v>65581005.899999991</v>
      </c>
      <c r="H16" s="17">
        <f t="shared" si="0"/>
        <v>84871050.839999974</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60" t="s">
        <v>139</v>
      </c>
      <c r="B1" s="61"/>
      <c r="C1" s="61"/>
      <c r="D1" s="61"/>
      <c r="E1" s="61"/>
      <c r="F1" s="61"/>
      <c r="G1" s="61"/>
      <c r="H1" s="62"/>
    </row>
    <row r="2" spans="1:8" x14ac:dyDescent="0.2">
      <c r="B2" s="29"/>
      <c r="C2" s="29"/>
      <c r="D2" s="29"/>
      <c r="E2" s="29"/>
      <c r="F2" s="29"/>
      <c r="G2" s="29"/>
      <c r="H2" s="29"/>
    </row>
    <row r="3" spans="1:8" x14ac:dyDescent="0.2">
      <c r="A3" s="65" t="s">
        <v>62</v>
      </c>
      <c r="B3" s="66"/>
      <c r="C3" s="60" t="s">
        <v>68</v>
      </c>
      <c r="D3" s="61"/>
      <c r="E3" s="61"/>
      <c r="F3" s="61"/>
      <c r="G3" s="62"/>
      <c r="H3" s="63" t="s">
        <v>67</v>
      </c>
    </row>
    <row r="4" spans="1:8" ht="24.95" customHeight="1" x14ac:dyDescent="0.2">
      <c r="A4" s="67"/>
      <c r="B4" s="68"/>
      <c r="C4" s="9" t="s">
        <v>63</v>
      </c>
      <c r="D4" s="9" t="s">
        <v>133</v>
      </c>
      <c r="E4" s="9" t="s">
        <v>64</v>
      </c>
      <c r="F4" s="9" t="s">
        <v>65</v>
      </c>
      <c r="G4" s="9" t="s">
        <v>66</v>
      </c>
      <c r="H4" s="64"/>
    </row>
    <row r="5" spans="1:8" x14ac:dyDescent="0.2">
      <c r="A5" s="69"/>
      <c r="B5" s="70"/>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142772658</v>
      </c>
      <c r="D7" s="15">
        <f>CTG!D6</f>
        <v>7687313.4199999925</v>
      </c>
      <c r="E7" s="15">
        <f>CTG!E6</f>
        <v>150459971.41999999</v>
      </c>
      <c r="F7" s="15">
        <f>CTG!F6</f>
        <v>65588920.579999991</v>
      </c>
      <c r="G7" s="15">
        <f>CTG!G6</f>
        <v>65581005.899999991</v>
      </c>
      <c r="H7" s="15">
        <f>CTG!H6</f>
        <v>84871050.839999974</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142772658</v>
      </c>
      <c r="D16" s="25">
        <f t="shared" ref="D16:H16" si="0">D7</f>
        <v>7687313.4199999925</v>
      </c>
      <c r="E16" s="25">
        <f t="shared" si="0"/>
        <v>150459971.41999999</v>
      </c>
      <c r="F16" s="25">
        <f t="shared" si="0"/>
        <v>65588920.579999991</v>
      </c>
      <c r="G16" s="25">
        <f t="shared" si="0"/>
        <v>65581005.899999991</v>
      </c>
      <c r="H16" s="25">
        <f t="shared" si="0"/>
        <v>84871050.839999974</v>
      </c>
    </row>
    <row r="19" spans="1:8" ht="45" customHeight="1" x14ac:dyDescent="0.2">
      <c r="A19" s="60" t="s">
        <v>140</v>
      </c>
      <c r="B19" s="61"/>
      <c r="C19" s="61"/>
      <c r="D19" s="61"/>
      <c r="E19" s="61"/>
      <c r="F19" s="61"/>
      <c r="G19" s="61"/>
      <c r="H19" s="62"/>
    </row>
    <row r="21" spans="1:8" x14ac:dyDescent="0.2">
      <c r="A21" s="65" t="s">
        <v>62</v>
      </c>
      <c r="B21" s="66"/>
      <c r="C21" s="60" t="s">
        <v>68</v>
      </c>
      <c r="D21" s="61"/>
      <c r="E21" s="61"/>
      <c r="F21" s="61"/>
      <c r="G21" s="62"/>
      <c r="H21" s="63" t="s">
        <v>67</v>
      </c>
    </row>
    <row r="22" spans="1:8" ht="22.5" x14ac:dyDescent="0.2">
      <c r="A22" s="67"/>
      <c r="B22" s="68"/>
      <c r="C22" s="9" t="s">
        <v>63</v>
      </c>
      <c r="D22" s="9" t="s">
        <v>133</v>
      </c>
      <c r="E22" s="9" t="s">
        <v>64</v>
      </c>
      <c r="F22" s="9" t="s">
        <v>65</v>
      </c>
      <c r="G22" s="9" t="s">
        <v>66</v>
      </c>
      <c r="H22" s="64"/>
    </row>
    <row r="23" spans="1:8" x14ac:dyDescent="0.2">
      <c r="A23" s="69"/>
      <c r="B23" s="70"/>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60" t="s">
        <v>141</v>
      </c>
      <c r="B33" s="61"/>
      <c r="C33" s="61"/>
      <c r="D33" s="61"/>
      <c r="E33" s="61"/>
      <c r="F33" s="61"/>
      <c r="G33" s="61"/>
      <c r="H33" s="62"/>
    </row>
    <row r="34" spans="1:8" x14ac:dyDescent="0.2">
      <c r="A34" s="65" t="s">
        <v>62</v>
      </c>
      <c r="B34" s="66"/>
      <c r="C34" s="60" t="s">
        <v>68</v>
      </c>
      <c r="D34" s="61"/>
      <c r="E34" s="61"/>
      <c r="F34" s="61"/>
      <c r="G34" s="62"/>
      <c r="H34" s="63" t="s">
        <v>67</v>
      </c>
    </row>
    <row r="35" spans="1:8" ht="22.5" x14ac:dyDescent="0.2">
      <c r="A35" s="67"/>
      <c r="B35" s="68"/>
      <c r="C35" s="9" t="s">
        <v>63</v>
      </c>
      <c r="D35" s="9" t="s">
        <v>133</v>
      </c>
      <c r="E35" s="9" t="s">
        <v>64</v>
      </c>
      <c r="F35" s="9" t="s">
        <v>65</v>
      </c>
      <c r="G35" s="9" t="s">
        <v>66</v>
      </c>
      <c r="H35" s="64"/>
    </row>
    <row r="36" spans="1:8" x14ac:dyDescent="0.2">
      <c r="A36" s="69"/>
      <c r="B36" s="70"/>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1:H1"/>
    <mergeCell ref="A3:B5"/>
    <mergeCell ref="A19:H19"/>
    <mergeCell ref="A21:B23"/>
    <mergeCell ref="C3:G3"/>
    <mergeCell ref="H3:H4"/>
    <mergeCell ref="A33:H33"/>
    <mergeCell ref="A34:B36"/>
    <mergeCell ref="C34:G34"/>
    <mergeCell ref="H34:H35"/>
    <mergeCell ref="C21:G21"/>
    <mergeCell ref="H21:H22"/>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5"/>
  <sheetViews>
    <sheetView showGridLines="0"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60" t="s">
        <v>142</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136</v>
      </c>
      <c r="G20" s="15"/>
      <c r="H20" s="15"/>
    </row>
    <row r="21" spans="1:8" x14ac:dyDescent="0.2">
      <c r="A21" s="40"/>
      <c r="B21" s="44" t="s">
        <v>47</v>
      </c>
      <c r="C21" s="15"/>
      <c r="D21" s="15"/>
      <c r="E21" s="15"/>
      <c r="F21" s="15"/>
      <c r="G21" s="15"/>
      <c r="H21" s="15"/>
    </row>
    <row r="22" spans="1:8" x14ac:dyDescent="0.2">
      <c r="A22" s="40"/>
      <c r="B22" s="44" t="s">
        <v>48</v>
      </c>
      <c r="C22" s="15">
        <f>CA!C7</f>
        <v>142772658</v>
      </c>
      <c r="D22" s="15">
        <f>CA!D7</f>
        <v>7687313.4199999925</v>
      </c>
      <c r="E22" s="15">
        <f>CA!E7</f>
        <v>150459971.41999999</v>
      </c>
      <c r="F22" s="15">
        <f>CA!F7</f>
        <v>65588920.579999991</v>
      </c>
      <c r="G22" s="15">
        <f>CA!G7</f>
        <v>65581005.899999991</v>
      </c>
      <c r="H22" s="15">
        <f>CA!H7</f>
        <v>84871050.839999974</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142772658</v>
      </c>
      <c r="D42" s="25">
        <f t="shared" ref="D42:H42" si="0">D22</f>
        <v>7687313.4199999925</v>
      </c>
      <c r="E42" s="25">
        <f t="shared" si="0"/>
        <v>150459971.41999999</v>
      </c>
      <c r="F42" s="25">
        <f t="shared" si="0"/>
        <v>65588920.579999991</v>
      </c>
      <c r="G42" s="25">
        <f t="shared" si="0"/>
        <v>65581005.899999991</v>
      </c>
      <c r="H42" s="25">
        <f t="shared" si="0"/>
        <v>84871050.839999974</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1.1023622047244095" right="0.70866141732283472" top="0.74803149606299213" bottom="0.74803149606299213" header="0.31496062992125984" footer="0.31496062992125984"/>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2022-07-18T17:10:31Z</cp:lastPrinted>
  <dcterms:created xsi:type="dcterms:W3CDTF">2014-02-10T03:37:14Z</dcterms:created>
  <dcterms:modified xsi:type="dcterms:W3CDTF">2022-07-20T17:53:45Z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